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381" documentId="8_{849000A2-0765-48E9-A36F-A21E2FEDDA1A}" xr6:coauthVersionLast="47" xr6:coauthVersionMax="47" xr10:uidLastSave="{1C1E3CE5-FB5A-4731-94C0-6E2A3CE60ADF}"/>
  <bookViews>
    <workbookView xWindow="-120" yWindow="-120" windowWidth="29040" windowHeight="1584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2" i="1"/>
  <c r="E48" i="1"/>
  <c r="E30" i="1"/>
  <c r="E63" i="1"/>
  <c r="E56" i="1"/>
  <c r="E72" i="1"/>
  <c r="G73" i="1"/>
  <c r="E45" i="1"/>
  <c r="G29" i="1"/>
  <c r="G77" i="1" l="1"/>
  <c r="G66" i="1" l="1"/>
  <c r="G84" i="1"/>
  <c r="F108" i="1" s="1"/>
  <c r="G96" i="1"/>
  <c r="F110" i="1" s="1"/>
  <c r="G89" i="1"/>
  <c r="G88" i="1"/>
  <c r="G74" i="1"/>
  <c r="G75" i="1"/>
  <c r="G76" i="1"/>
  <c r="G71" i="1"/>
  <c r="G70" i="1"/>
  <c r="G57" i="1"/>
  <c r="G56" i="1"/>
  <c r="G46" i="1"/>
  <c r="G47" i="1"/>
  <c r="G48" i="1"/>
  <c r="G49" i="1"/>
  <c r="G50" i="1"/>
  <c r="G44" i="1"/>
  <c r="G43" i="1"/>
  <c r="G37" i="1"/>
  <c r="G33" i="1"/>
  <c r="G34" i="1"/>
  <c r="G35" i="1"/>
  <c r="G36" i="1"/>
  <c r="G30" i="1"/>
  <c r="G31" i="1"/>
  <c r="G72" i="1"/>
  <c r="G32" i="1"/>
  <c r="G45" i="1"/>
  <c r="G91" i="1" l="1"/>
  <c r="F109" i="1" s="1"/>
  <c r="G79" i="1"/>
  <c r="F107" i="1" s="1"/>
  <c r="G59" i="1"/>
  <c r="F105" i="1" s="1"/>
  <c r="G52" i="1"/>
  <c r="F104" i="1" s="1"/>
  <c r="E27" i="1" l="1"/>
  <c r="G27" i="1" s="1"/>
  <c r="G28" i="1"/>
  <c r="G21" i="1"/>
  <c r="G20" i="1"/>
  <c r="G23" i="1" l="1"/>
  <c r="G39" i="1"/>
  <c r="F103" i="1" s="1"/>
  <c r="G8" i="1"/>
  <c r="G9" i="1"/>
  <c r="G10" i="1"/>
  <c r="G11" i="1"/>
  <c r="G12" i="1"/>
  <c r="G13" i="1"/>
  <c r="G14" i="1"/>
  <c r="G7" i="1"/>
  <c r="G16" i="1" l="1"/>
  <c r="F106" i="1"/>
  <c r="F102" i="1"/>
  <c r="F101" i="1" l="1"/>
  <c r="F112" i="1" s="1"/>
  <c r="F113" i="1" s="1"/>
  <c r="F114" i="1" s="1"/>
</calcChain>
</file>

<file path=xl/sharedStrings.xml><?xml version="1.0" encoding="utf-8"?>
<sst xmlns="http://schemas.openxmlformats.org/spreadsheetml/2006/main" count="224" uniqueCount="109">
  <si>
    <t>Artikli nr</t>
  </si>
  <si>
    <t>Makseartikli nimetus</t>
  </si>
  <si>
    <t>Parameetrid</t>
  </si>
  <si>
    <t>Mõõtühik</t>
  </si>
  <si>
    <t>Maht</t>
  </si>
  <si>
    <t>Ühikhind</t>
  </si>
  <si>
    <t>Maksumus</t>
  </si>
  <si>
    <t>KULUDE LOEND NR 1: ÜLDISED</t>
  </si>
  <si>
    <t xml:space="preserve">Proovivõtt ja katsetamine </t>
  </si>
  <si>
    <t xml:space="preserve">kogusumma  </t>
  </si>
  <si>
    <t xml:space="preserve">Load, kindlustused </t>
  </si>
  <si>
    <t xml:space="preserve">Tööpiirkonna ja teede korrashoid  </t>
  </si>
  <si>
    <t xml:space="preserve">Tööde mõõdistamine ja märkimistööd </t>
  </si>
  <si>
    <t xml:space="preserve">Konsultatsioonid projekteerijaga </t>
  </si>
  <si>
    <t>Tööprojektide ja tööjooniste koostamine</t>
  </si>
  <si>
    <t>Muud tööd</t>
  </si>
  <si>
    <t>Summa kantud kokkuvõttesse</t>
  </si>
  <si>
    <t>KULUDE LOEND NR 2: EHITUSOBJEKTI ETTEVALMISTAMINE</t>
  </si>
  <si>
    <t xml:space="preserve">Ettevalmistustööd  </t>
  </si>
  <si>
    <t xml:space="preserve">Raadamine ja juurimine 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</si>
  <si>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 xml:space="preserve">  </t>
    </r>
  </si>
  <si>
    <t xml:space="preserve">tk  </t>
  </si>
  <si>
    <t xml:space="preserve">m  </t>
  </si>
  <si>
    <r>
      <t>m</t>
    </r>
    <r>
      <rPr>
        <vertAlign val="superscript"/>
        <sz val="10"/>
        <color theme="1"/>
        <rFont val="Times New Roman"/>
        <family val="1"/>
        <charset val="186"/>
      </rPr>
      <t>3</t>
    </r>
    <r>
      <rPr>
        <sz val="10"/>
        <color theme="1"/>
        <rFont val="Times New Roman"/>
        <family val="1"/>
        <charset val="186"/>
      </rPr>
      <t xml:space="preserve">  </t>
    </r>
  </si>
  <si>
    <t>tk</t>
  </si>
  <si>
    <t>KULUDE LOEND NR 3: MULLATÖÖD</t>
  </si>
  <si>
    <t xml:space="preserve">Kasvupinnase eemaldamine  </t>
  </si>
  <si>
    <t xml:space="preserve">Uute kraavide kaevamine  </t>
  </si>
  <si>
    <t xml:space="preserve">Kraavide puhastamine  </t>
  </si>
  <si>
    <t xml:space="preserve">Muldkeha ehitamine juurdeveetavast pinnasest  </t>
  </si>
  <si>
    <t xml:space="preserve">Mulde aluspinna planeerimine ja tihendamine  </t>
  </si>
  <si>
    <t xml:space="preserve">Geosünteet, eraldav  </t>
  </si>
  <si>
    <t>KULUDE LOEND NR 4: KATEND</t>
  </si>
  <si>
    <t xml:space="preserve">Olemasoleva  katte tasandusfreesimine  </t>
  </si>
  <si>
    <t xml:space="preserve">Betoonäärekivid  </t>
  </si>
  <si>
    <t>KULUDE LOEND NR 5: DRENAAŽ JA TRUUBID</t>
  </si>
  <si>
    <t>m</t>
  </si>
  <si>
    <t>KULUDE LOEND NR 6: KONSTRUKTSIOONID</t>
  </si>
  <si>
    <t>KULUDE LOEND NR 7: LIIKLUSKORRALDUS- JA OHUTUSVAHENDID</t>
  </si>
  <si>
    <t xml:space="preserve">Tähispost  </t>
  </si>
  <si>
    <t>KULUDE LOEND NR 8: TEHNOVÕRGUD</t>
  </si>
  <si>
    <t>KULUDE LOEND NR 9: MAASTIKUKUJUNDUSTÖÖD</t>
  </si>
  <si>
    <t>KULUDE LOEND NR 10: TALIHOOLE</t>
  </si>
  <si>
    <t>KULUDE LOEND: KOKKUVÕTE</t>
  </si>
  <si>
    <t>KULUDE LOEND Nr 1: ÜLDISED</t>
  </si>
  <si>
    <t>KULUDE LOEND Nr 2: EHITUSOBJEKTI ETTEVALMISTAMINE</t>
  </si>
  <si>
    <t>KULUDE LOEND Nr 3: MULLATÖÖD</t>
  </si>
  <si>
    <t>KULUDE LOEND Nr 4: KATEND</t>
  </si>
  <si>
    <t>KULUDE LOEND Nr 5: TRUUBID JA VEEVIIMARID</t>
  </si>
  <si>
    <t>KULUDE LOEND Nr 6: KONSTRUKTSIOONID</t>
  </si>
  <si>
    <t>KULUDE LOEND Nr 7: LIIKLUSKORRALDUSVAHENDID</t>
  </si>
  <si>
    <t>KULUDE LOEND Nr 8: TEHNOVÕRGUD</t>
  </si>
  <si>
    <t>KULUDE LOEND Nr 9: MAASTIKUKUJUNDUSTÖÖD</t>
  </si>
  <si>
    <t>KULUDE LOEND Nr 10: TALIHOOLE</t>
  </si>
  <si>
    <t>KANTUD KOGU SUMMASSE</t>
  </si>
  <si>
    <t>käibemaks 20%</t>
  </si>
  <si>
    <t>KOKKU käibemaksuga 20%</t>
  </si>
  <si>
    <t>Liiklusmärk koos posti ja vundamendiga</t>
  </si>
  <si>
    <t xml:space="preserve">Ajutised tööd (sh. objektikontorid, ajutised teed) </t>
  </si>
  <si>
    <t>VIRU RABA ÕPPERAJA PARKLA PÕHIPROJEKTI KULUDE LOEND</t>
  </si>
  <si>
    <t>51001a</t>
  </si>
  <si>
    <t>Plastiktruup </t>
  </si>
  <si>
    <t>d400</t>
  </si>
  <si>
    <t>Truubi otste kindlustamine munakividega geotekstiilil.</t>
  </si>
  <si>
    <t>40501a</t>
  </si>
  <si>
    <t>40501b</t>
  </si>
  <si>
    <t xml:space="preserve">Tihedast asfaltbetoonist AC 16 surf segu  </t>
  </si>
  <si>
    <t>h=5cm</t>
  </si>
  <si>
    <t xml:space="preserve">Tihedast asfaltbetoonist AC 8 surf segu  </t>
  </si>
  <si>
    <t xml:space="preserve">Tihedast asfaltbetoonist AC 32 base segu  </t>
  </si>
  <si>
    <t>h=7cm</t>
  </si>
  <si>
    <t>Killustikalus (parkla) fr 4/63</t>
  </si>
  <si>
    <t>Killustikalus (kõnnitee) fr 4/32</t>
  </si>
  <si>
    <t>h=25cm</t>
  </si>
  <si>
    <t>h=15cm</t>
  </si>
  <si>
    <t xml:space="preserve">Peenarde kindlustamine (purustatud kruus pos 6)  </t>
  </si>
  <si>
    <t>15x30cm</t>
  </si>
  <si>
    <t>30501a</t>
  </si>
  <si>
    <t>30501b</t>
  </si>
  <si>
    <t>Dreenkiht kõnniteel</t>
  </si>
  <si>
    <t>Dreenkiht parklas</t>
  </si>
  <si>
    <t xml:space="preserve">Mulde nõlvade planeerimine ja tihendamine  </t>
  </si>
  <si>
    <t>Tekstiline juhatusmärk (Viru raba info)</t>
  </si>
  <si>
    <t>Mets kibuvits kasvualuse rajamine (sh. multšimine) ja istutamine (ohutussaartel)</t>
  </si>
  <si>
    <t>Muru kasvualuse rajamine ja külv (Seemne kulu 2-2,5 kg/100 m²)</t>
  </si>
  <si>
    <t>70202a</t>
  </si>
  <si>
    <t>70202b</t>
  </si>
  <si>
    <t>70202c</t>
  </si>
  <si>
    <t>Erosioonitõkkematt (koos murukülviga)</t>
  </si>
  <si>
    <t>h=30</t>
  </si>
  <si>
    <t>h=20</t>
  </si>
  <si>
    <t xml:space="preserve">Ajutine liikluskorraldus </t>
  </si>
  <si>
    <t>obj.</t>
  </si>
  <si>
    <t>h=10cm</t>
  </si>
  <si>
    <t>30107a</t>
  </si>
  <si>
    <t>30107b</t>
  </si>
  <si>
    <t>Imbkraavide rajamine</t>
  </si>
  <si>
    <t>h=4cm</t>
  </si>
  <si>
    <t>h=11cm</t>
  </si>
  <si>
    <t>Teemärgistus termovaluplastikuga, parkimiskohad (valge)</t>
  </si>
  <si>
    <t>Teemärgistus termovaluplastikuga, nooled nr 951 (valge)</t>
  </si>
  <si>
    <t>Teemärgistus termovaluplastikuga, parkimiskeeld (kollane)</t>
  </si>
  <si>
    <t xml:space="preserve">Teemärgistus termovaluplastikuga, inva kohtade märgistus (valge) </t>
  </si>
  <si>
    <t>70202d</t>
  </si>
  <si>
    <t>jm </t>
  </si>
  <si>
    <t>61404a</t>
  </si>
  <si>
    <t>61404b</t>
  </si>
  <si>
    <t xml:space="preserve">Immutatud puitpiirde postid 150x150mm (koos SBS kattega), posti pikkus 1,3m </t>
  </si>
  <si>
    <t>Immutatud puitpiire 200x200mm, postide vahekaugus 2,5 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</si>
</sst>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_-* #,##0\ [$€-425]_-;\-* #,##0\ [$€-425]_-;_-* &quot;-&quot;??\ [$€-425]_-;_-@_-"/>
    <numFmt numFmtId="166" formatCode="#,##0.00\ _k_r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color theme="1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2" fontId="10" fillId="0" borderId="0"/>
  </cellStyleXfs>
  <cellXfs count="65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2" xfId="0" applyFont="1" applyBorder="1"/>
    <xf numFmtId="0" fontId="3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2" fontId="1" fillId="0" borderId="3" xfId="0" applyNumberFormat="1" applyFont="1" applyBorder="1"/>
    <xf numFmtId="164" fontId="1" fillId="0" borderId="3" xfId="0" applyNumberFormat="1" applyFont="1" applyBorder="1"/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3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center" wrapText="1"/>
    </xf>
    <xf numFmtId="166" fontId="7" fillId="0" borderId="0" xfId="0" applyNumberFormat="1" applyFont="1" applyAlignment="1">
      <alignment horizontal="right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/>
    <xf numFmtId="164" fontId="1" fillId="0" borderId="2" xfId="0" applyNumberFormat="1" applyFont="1" applyBorder="1"/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/>
    <xf numFmtId="164" fontId="1" fillId="0" borderId="6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11" fillId="0" borderId="3" xfId="1" applyNumberFormat="1" applyFont="1" applyBorder="1" applyAlignment="1" applyProtection="1">
      <alignment horizontal="right" vertical="center" wrapText="1"/>
      <protection hidden="1"/>
    </xf>
    <xf numFmtId="0" fontId="11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right" wrapText="1"/>
    </xf>
    <xf numFmtId="165" fontId="8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right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</cellXfs>
  <cellStyles count="2">
    <cellStyle name="Normaallaad 12" xfId="1" xr:uid="{5AF6CA47-01FB-48AF-8291-695950C37F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tabSelected="1" topLeftCell="A23" zoomScale="130" zoomScaleNormal="130" workbookViewId="0">
      <selection activeCell="D35" sqref="D35"/>
    </sheetView>
  </sheetViews>
  <sheetFormatPr defaultColWidth="9.140625" defaultRowHeight="12.75" x14ac:dyDescent="0.2"/>
  <cols>
    <col min="1" max="1" width="7.85546875" style="4" customWidth="1"/>
    <col min="2" max="2" width="62.140625" style="4" customWidth="1"/>
    <col min="3" max="3" width="13.85546875" style="4" customWidth="1"/>
    <col min="4" max="4" width="10.28515625" style="48" customWidth="1"/>
    <col min="5" max="5" width="8.140625" style="8" customWidth="1"/>
    <col min="6" max="6" width="15.28515625" style="9" customWidth="1"/>
    <col min="7" max="7" width="11.28515625" style="9" bestFit="1" customWidth="1"/>
    <col min="8" max="16384" width="9.140625" style="4"/>
  </cols>
  <sheetData>
    <row r="1" spans="1:7" ht="15" customHeight="1" thickBot="1" x14ac:dyDescent="0.25">
      <c r="A1" s="57" t="s">
        <v>59</v>
      </c>
      <c r="B1" s="58"/>
      <c r="C1" s="58"/>
      <c r="D1" s="58"/>
      <c r="E1" s="58"/>
      <c r="F1" s="58"/>
      <c r="G1" s="59"/>
    </row>
    <row r="2" spans="1:7" ht="15.6" customHeight="1" x14ac:dyDescent="0.2"/>
    <row r="3" spans="1:7" ht="15.6" customHeight="1" thickBot="1" x14ac:dyDescent="0.25">
      <c r="A3" s="1" t="s">
        <v>0</v>
      </c>
      <c r="B3" s="1" t="s">
        <v>1</v>
      </c>
      <c r="C3" s="1" t="s">
        <v>2</v>
      </c>
      <c r="D3" s="49" t="s">
        <v>3</v>
      </c>
      <c r="E3" s="2" t="s">
        <v>4</v>
      </c>
      <c r="F3" s="3" t="s">
        <v>5</v>
      </c>
      <c r="G3" s="3" t="s">
        <v>6</v>
      </c>
    </row>
    <row r="4" spans="1:7" ht="15.6" customHeight="1" thickTop="1" x14ac:dyDescent="0.2">
      <c r="E4" s="5"/>
      <c r="F4" s="6"/>
      <c r="G4" s="6"/>
    </row>
    <row r="5" spans="1:7" ht="15.6" customHeight="1" x14ac:dyDescent="0.25">
      <c r="A5" s="7" t="s">
        <v>7</v>
      </c>
    </row>
    <row r="6" spans="1:7" ht="15.6" customHeight="1" thickBot="1" x14ac:dyDescent="0.25">
      <c r="A6" s="10" t="s">
        <v>0</v>
      </c>
      <c r="B6" s="10" t="s">
        <v>1</v>
      </c>
      <c r="C6" s="1" t="s">
        <v>2</v>
      </c>
      <c r="D6" s="49" t="s">
        <v>3</v>
      </c>
      <c r="E6" s="2" t="s">
        <v>4</v>
      </c>
      <c r="F6" s="3" t="s">
        <v>5</v>
      </c>
      <c r="G6" s="3" t="s">
        <v>6</v>
      </c>
    </row>
    <row r="7" spans="1:7" ht="15.6" customHeight="1" thickTop="1" x14ac:dyDescent="0.2">
      <c r="A7" s="11">
        <v>10201</v>
      </c>
      <c r="B7" s="11" t="s">
        <v>8</v>
      </c>
      <c r="C7" s="12"/>
      <c r="D7" s="29" t="s">
        <v>9</v>
      </c>
      <c r="E7" s="13">
        <v>1</v>
      </c>
      <c r="F7" s="51"/>
      <c r="G7" s="14">
        <f>+E7*F7</f>
        <v>0</v>
      </c>
    </row>
    <row r="8" spans="1:7" ht="15.6" customHeight="1" x14ac:dyDescent="0.2">
      <c r="A8" s="11">
        <v>10202</v>
      </c>
      <c r="B8" s="11" t="s">
        <v>10</v>
      </c>
      <c r="C8" s="12"/>
      <c r="D8" s="29" t="s">
        <v>9</v>
      </c>
      <c r="E8" s="13">
        <v>1</v>
      </c>
      <c r="F8" s="51"/>
      <c r="G8" s="14">
        <f t="shared" ref="G8:G14" si="0">+E8*F8</f>
        <v>0</v>
      </c>
    </row>
    <row r="9" spans="1:7" ht="15.6" customHeight="1" x14ac:dyDescent="0.2">
      <c r="A9" s="11">
        <v>10204</v>
      </c>
      <c r="B9" s="11" t="s">
        <v>11</v>
      </c>
      <c r="C9" s="12"/>
      <c r="D9" s="29" t="s">
        <v>9</v>
      </c>
      <c r="E9" s="13">
        <v>1</v>
      </c>
      <c r="F9" s="51"/>
      <c r="G9" s="14">
        <f t="shared" si="0"/>
        <v>0</v>
      </c>
    </row>
    <row r="10" spans="1:7" ht="15.6" customHeight="1" x14ac:dyDescent="0.2">
      <c r="A10" s="11">
        <v>10210</v>
      </c>
      <c r="B10" s="11" t="s">
        <v>58</v>
      </c>
      <c r="C10" s="12"/>
      <c r="D10" s="29" t="s">
        <v>9</v>
      </c>
      <c r="E10" s="13">
        <v>1</v>
      </c>
      <c r="F10" s="51"/>
      <c r="G10" s="14">
        <f t="shared" si="0"/>
        <v>0</v>
      </c>
    </row>
    <row r="11" spans="1:7" ht="15.6" customHeight="1" x14ac:dyDescent="0.2">
      <c r="A11" s="11">
        <v>10211</v>
      </c>
      <c r="B11" s="11" t="s">
        <v>12</v>
      </c>
      <c r="C11" s="12"/>
      <c r="D11" s="29" t="s">
        <v>9</v>
      </c>
      <c r="E11" s="13">
        <v>1</v>
      </c>
      <c r="F11" s="51"/>
      <c r="G11" s="14">
        <f t="shared" si="0"/>
        <v>0</v>
      </c>
    </row>
    <row r="12" spans="1:7" ht="15.6" customHeight="1" x14ac:dyDescent="0.2">
      <c r="A12" s="11">
        <v>10212</v>
      </c>
      <c r="B12" s="11" t="s">
        <v>13</v>
      </c>
      <c r="C12" s="12"/>
      <c r="D12" s="29" t="s">
        <v>9</v>
      </c>
      <c r="E12" s="13">
        <v>1</v>
      </c>
      <c r="F12" s="51"/>
      <c r="G12" s="14">
        <f t="shared" si="0"/>
        <v>0</v>
      </c>
    </row>
    <row r="13" spans="1:7" ht="15.6" customHeight="1" x14ac:dyDescent="0.2">
      <c r="A13" s="11">
        <v>10214</v>
      </c>
      <c r="B13" s="11" t="s">
        <v>14</v>
      </c>
      <c r="C13" s="12"/>
      <c r="D13" s="29" t="s">
        <v>9</v>
      </c>
      <c r="E13" s="13">
        <v>1</v>
      </c>
      <c r="F13" s="51"/>
      <c r="G13" s="14">
        <f t="shared" si="0"/>
        <v>0</v>
      </c>
    </row>
    <row r="14" spans="1:7" ht="15.6" customHeight="1" x14ac:dyDescent="0.2">
      <c r="A14" s="11">
        <v>10215</v>
      </c>
      <c r="B14" s="11" t="s">
        <v>15</v>
      </c>
      <c r="C14" s="12"/>
      <c r="D14" s="29" t="s">
        <v>9</v>
      </c>
      <c r="E14" s="13">
        <v>1</v>
      </c>
      <c r="F14" s="51"/>
      <c r="G14" s="14">
        <f t="shared" si="0"/>
        <v>0</v>
      </c>
    </row>
    <row r="15" spans="1:7" ht="15.6" customHeight="1" thickBot="1" x14ac:dyDescent="0.25">
      <c r="A15" s="17"/>
      <c r="B15" s="17"/>
      <c r="C15" s="17"/>
      <c r="D15" s="18"/>
      <c r="E15" s="19"/>
      <c r="F15" s="20"/>
      <c r="G15" s="20"/>
    </row>
    <row r="16" spans="1:7" ht="15.6" customHeight="1" thickTop="1" x14ac:dyDescent="0.2">
      <c r="A16" s="15"/>
      <c r="B16" s="15"/>
      <c r="C16" s="15"/>
      <c r="D16" s="21"/>
      <c r="E16" s="22"/>
      <c r="F16" s="23" t="s">
        <v>16</v>
      </c>
      <c r="G16" s="24">
        <f>SUM(G7:G15)</f>
        <v>0</v>
      </c>
    </row>
    <row r="17" spans="1:7" ht="15.6" customHeight="1" x14ac:dyDescent="0.2">
      <c r="A17" s="25"/>
      <c r="B17" s="25"/>
      <c r="C17" s="25"/>
      <c r="D17" s="26"/>
    </row>
    <row r="18" spans="1:7" ht="15.6" customHeight="1" x14ac:dyDescent="0.25">
      <c r="A18" s="7" t="s">
        <v>17</v>
      </c>
    </row>
    <row r="19" spans="1:7" ht="15.6" customHeight="1" thickBot="1" x14ac:dyDescent="0.25">
      <c r="A19" s="1" t="s">
        <v>0</v>
      </c>
      <c r="B19" s="1" t="s">
        <v>1</v>
      </c>
      <c r="C19" s="1" t="s">
        <v>2</v>
      </c>
      <c r="D19" s="49" t="s">
        <v>3</v>
      </c>
      <c r="E19" s="2" t="s">
        <v>4</v>
      </c>
      <c r="F19" s="3" t="s">
        <v>5</v>
      </c>
      <c r="G19" s="3" t="s">
        <v>6</v>
      </c>
    </row>
    <row r="20" spans="1:7" ht="15.6" customHeight="1" thickTop="1" x14ac:dyDescent="0.2">
      <c r="A20" s="15">
        <v>20101</v>
      </c>
      <c r="B20" s="15" t="s">
        <v>18</v>
      </c>
      <c r="C20" s="15"/>
      <c r="D20" s="21" t="s">
        <v>9</v>
      </c>
      <c r="E20" s="22">
        <v>1</v>
      </c>
      <c r="F20" s="27"/>
      <c r="G20" s="14">
        <f t="shared" ref="G20:G21" si="1">+E20*F20</f>
        <v>0</v>
      </c>
    </row>
    <row r="21" spans="1:7" ht="15.6" customHeight="1" x14ac:dyDescent="0.2">
      <c r="A21" s="16">
        <v>20201</v>
      </c>
      <c r="B21" s="28" t="s">
        <v>19</v>
      </c>
      <c r="C21" s="28"/>
      <c r="D21" s="29" t="s">
        <v>20</v>
      </c>
      <c r="E21" s="13">
        <v>8000</v>
      </c>
      <c r="F21" s="14"/>
      <c r="G21" s="14">
        <f t="shared" si="1"/>
        <v>0</v>
      </c>
    </row>
    <row r="22" spans="1:7" ht="15.6" customHeight="1" thickBot="1" x14ac:dyDescent="0.25">
      <c r="A22" s="17"/>
      <c r="B22" s="17"/>
      <c r="C22" s="17"/>
      <c r="D22" s="18"/>
      <c r="E22" s="19"/>
      <c r="F22" s="20"/>
      <c r="G22" s="20"/>
    </row>
    <row r="23" spans="1:7" ht="15.6" customHeight="1" thickTop="1" x14ac:dyDescent="0.2">
      <c r="A23" s="15"/>
      <c r="B23" s="15"/>
      <c r="C23" s="15"/>
      <c r="D23" s="21"/>
      <c r="E23" s="22"/>
      <c r="F23" s="23" t="s">
        <v>16</v>
      </c>
      <c r="G23" s="24">
        <f>SUM(G20:G22)</f>
        <v>0</v>
      </c>
    </row>
    <row r="24" spans="1:7" ht="15.6" customHeight="1" x14ac:dyDescent="0.2">
      <c r="A24" s="25"/>
      <c r="B24" s="25"/>
      <c r="C24" s="25"/>
      <c r="D24" s="26"/>
    </row>
    <row r="25" spans="1:7" ht="15.6" customHeight="1" x14ac:dyDescent="0.25">
      <c r="A25" s="7" t="s">
        <v>25</v>
      </c>
    </row>
    <row r="26" spans="1:7" ht="15.6" customHeight="1" thickBot="1" x14ac:dyDescent="0.25">
      <c r="A26" s="1" t="s">
        <v>0</v>
      </c>
      <c r="B26" s="1" t="s">
        <v>1</v>
      </c>
      <c r="C26" s="1" t="s">
        <v>2</v>
      </c>
      <c r="D26" s="49" t="s">
        <v>3</v>
      </c>
      <c r="E26" s="2" t="s">
        <v>4</v>
      </c>
      <c r="F26" s="3" t="s">
        <v>5</v>
      </c>
      <c r="G26" s="3" t="s">
        <v>6</v>
      </c>
    </row>
    <row r="27" spans="1:7" ht="15.6" customHeight="1" thickTop="1" x14ac:dyDescent="0.2">
      <c r="A27" s="16">
        <v>30101</v>
      </c>
      <c r="B27" s="16" t="s">
        <v>26</v>
      </c>
      <c r="C27" s="16"/>
      <c r="D27" s="29" t="s">
        <v>23</v>
      </c>
      <c r="E27" s="13">
        <f>0.2*7593</f>
        <v>1518.6000000000001</v>
      </c>
      <c r="F27" s="14"/>
      <c r="G27" s="14">
        <f t="shared" ref="G27:G37" si="2">+E27*F27</f>
        <v>0</v>
      </c>
    </row>
    <row r="28" spans="1:7" ht="15.6" customHeight="1" x14ac:dyDescent="0.2">
      <c r="A28" s="16" t="s">
        <v>94</v>
      </c>
      <c r="B28" s="28" t="s">
        <v>27</v>
      </c>
      <c r="C28" s="28"/>
      <c r="D28" s="29" t="s">
        <v>36</v>
      </c>
      <c r="E28" s="13">
        <v>31</v>
      </c>
      <c r="F28" s="14"/>
      <c r="G28" s="14">
        <f t="shared" si="2"/>
        <v>0</v>
      </c>
    </row>
    <row r="29" spans="1:7" ht="15.6" customHeight="1" x14ac:dyDescent="0.2">
      <c r="A29" s="16" t="s">
        <v>95</v>
      </c>
      <c r="B29" s="28" t="s">
        <v>96</v>
      </c>
      <c r="C29" s="28"/>
      <c r="D29" s="29" t="s">
        <v>36</v>
      </c>
      <c r="E29" s="13">
        <v>107</v>
      </c>
      <c r="F29" s="14"/>
      <c r="G29" s="14">
        <f t="shared" si="2"/>
        <v>0</v>
      </c>
    </row>
    <row r="30" spans="1:7" ht="15.6" customHeight="1" x14ac:dyDescent="0.2">
      <c r="A30" s="16">
        <v>30201</v>
      </c>
      <c r="B30" s="16" t="s">
        <v>28</v>
      </c>
      <c r="C30" s="16"/>
      <c r="D30" s="29" t="s">
        <v>22</v>
      </c>
      <c r="E30" s="13">
        <f>110+25</f>
        <v>135</v>
      </c>
      <c r="F30" s="14"/>
      <c r="G30" s="14">
        <f t="shared" si="2"/>
        <v>0</v>
      </c>
    </row>
    <row r="31" spans="1:7" ht="15.6" customHeight="1" x14ac:dyDescent="0.2">
      <c r="A31" s="16">
        <v>30402</v>
      </c>
      <c r="B31" s="28" t="s">
        <v>29</v>
      </c>
      <c r="C31" s="28"/>
      <c r="D31" s="29" t="s">
        <v>23</v>
      </c>
      <c r="E31" s="13">
        <v>6076</v>
      </c>
      <c r="F31" s="14"/>
      <c r="G31" s="14">
        <f t="shared" si="2"/>
        <v>0</v>
      </c>
    </row>
    <row r="32" spans="1:7" ht="15.6" customHeight="1" x14ac:dyDescent="0.2">
      <c r="A32" s="16" t="s">
        <v>77</v>
      </c>
      <c r="B32" s="16" t="s">
        <v>79</v>
      </c>
      <c r="C32" s="16" t="s">
        <v>90</v>
      </c>
      <c r="D32" s="29" t="s">
        <v>20</v>
      </c>
      <c r="E32" s="13">
        <f>+(143.331+7.346)*3.894+130.001</f>
        <v>716.73723799999993</v>
      </c>
      <c r="F32" s="14"/>
      <c r="G32" s="14">
        <f t="shared" si="2"/>
        <v>0</v>
      </c>
    </row>
    <row r="33" spans="1:7" ht="15.6" customHeight="1" x14ac:dyDescent="0.2">
      <c r="A33" s="16" t="s">
        <v>78</v>
      </c>
      <c r="B33" s="16" t="s">
        <v>80</v>
      </c>
      <c r="C33" s="16" t="s">
        <v>89</v>
      </c>
      <c r="D33" s="29" t="s">
        <v>20</v>
      </c>
      <c r="E33" s="13">
        <v>5351.55</v>
      </c>
      <c r="F33" s="14"/>
      <c r="G33" s="14">
        <f t="shared" si="2"/>
        <v>0</v>
      </c>
    </row>
    <row r="34" spans="1:7" ht="15.6" customHeight="1" x14ac:dyDescent="0.2">
      <c r="A34" s="16">
        <v>30601</v>
      </c>
      <c r="B34" s="28" t="s">
        <v>81</v>
      </c>
      <c r="C34" s="28"/>
      <c r="D34" s="29" t="s">
        <v>20</v>
      </c>
      <c r="E34" s="13">
        <v>1637</v>
      </c>
      <c r="F34" s="14"/>
      <c r="G34" s="14">
        <f t="shared" si="2"/>
        <v>0</v>
      </c>
    </row>
    <row r="35" spans="1:7" ht="15.6" customHeight="1" x14ac:dyDescent="0.2">
      <c r="A35" s="16">
        <v>30604</v>
      </c>
      <c r="B35" s="28" t="s">
        <v>30</v>
      </c>
      <c r="C35" s="28"/>
      <c r="D35" s="29" t="s">
        <v>20</v>
      </c>
      <c r="E35" s="13">
        <v>7900</v>
      </c>
      <c r="F35" s="14"/>
      <c r="G35" s="14">
        <f t="shared" si="2"/>
        <v>0</v>
      </c>
    </row>
    <row r="36" spans="1:7" ht="15.6" customHeight="1" x14ac:dyDescent="0.2">
      <c r="A36" s="16">
        <v>30605</v>
      </c>
      <c r="B36" s="16" t="s">
        <v>88</v>
      </c>
      <c r="C36" s="16"/>
      <c r="D36" s="29" t="s">
        <v>20</v>
      </c>
      <c r="E36" s="13">
        <v>1637</v>
      </c>
      <c r="F36" s="14"/>
      <c r="G36" s="14">
        <f t="shared" si="2"/>
        <v>0</v>
      </c>
    </row>
    <row r="37" spans="1:7" ht="15.6" customHeight="1" x14ac:dyDescent="0.2">
      <c r="A37" s="16">
        <v>30701</v>
      </c>
      <c r="B37" s="16" t="s">
        <v>31</v>
      </c>
      <c r="C37" s="16"/>
      <c r="D37" s="29" t="s">
        <v>20</v>
      </c>
      <c r="E37" s="13">
        <f>5602.6++(143.331+7.346)*4.788+130.001</f>
        <v>6454.0424760000005</v>
      </c>
      <c r="F37" s="14"/>
      <c r="G37" s="14">
        <f t="shared" si="2"/>
        <v>0</v>
      </c>
    </row>
    <row r="38" spans="1:7" ht="15.6" customHeight="1" thickBot="1" x14ac:dyDescent="0.25">
      <c r="A38" s="17"/>
      <c r="B38" s="17"/>
      <c r="C38" s="17"/>
      <c r="D38" s="18"/>
      <c r="E38" s="19"/>
      <c r="F38" s="20"/>
      <c r="G38" s="20"/>
    </row>
    <row r="39" spans="1:7" ht="15.6" customHeight="1" thickTop="1" x14ac:dyDescent="0.2">
      <c r="A39" s="15"/>
      <c r="B39" s="15"/>
      <c r="C39" s="15"/>
      <c r="D39" s="21"/>
      <c r="E39" s="22"/>
      <c r="F39" s="23" t="s">
        <v>16</v>
      </c>
      <c r="G39" s="24">
        <f>SUM(G27:G38)</f>
        <v>0</v>
      </c>
    </row>
    <row r="40" spans="1:7" ht="15.6" customHeight="1" x14ac:dyDescent="0.2">
      <c r="A40" s="25"/>
      <c r="B40" s="25"/>
      <c r="C40" s="25"/>
      <c r="D40" s="26"/>
      <c r="F40" s="30"/>
      <c r="G40" s="31"/>
    </row>
    <row r="41" spans="1:7" ht="15.6" customHeight="1" x14ac:dyDescent="0.25">
      <c r="A41" s="7" t="s">
        <v>32</v>
      </c>
      <c r="B41" s="25"/>
      <c r="C41" s="25"/>
      <c r="D41" s="26"/>
    </row>
    <row r="42" spans="1:7" ht="15.6" customHeight="1" thickBot="1" x14ac:dyDescent="0.25">
      <c r="A42" s="1" t="s">
        <v>0</v>
      </c>
      <c r="B42" s="1" t="s">
        <v>1</v>
      </c>
      <c r="C42" s="1" t="s">
        <v>2</v>
      </c>
      <c r="D42" s="49" t="s">
        <v>3</v>
      </c>
      <c r="E42" s="2" t="s">
        <v>4</v>
      </c>
      <c r="F42" s="3" t="s">
        <v>5</v>
      </c>
      <c r="G42" s="3" t="s">
        <v>6</v>
      </c>
    </row>
    <row r="43" spans="1:7" ht="15.6" customHeight="1" thickTop="1" x14ac:dyDescent="0.2">
      <c r="A43" s="16">
        <v>40102</v>
      </c>
      <c r="B43" s="28" t="s">
        <v>33</v>
      </c>
      <c r="C43" s="28" t="s">
        <v>67</v>
      </c>
      <c r="D43" s="29" t="s">
        <v>20</v>
      </c>
      <c r="E43" s="13">
        <v>21</v>
      </c>
      <c r="F43" s="14"/>
      <c r="G43" s="14">
        <f t="shared" ref="G43:G50" si="3">+E43*F43</f>
        <v>0</v>
      </c>
    </row>
    <row r="44" spans="1:7" ht="15.6" customHeight="1" x14ac:dyDescent="0.2">
      <c r="A44" s="16" t="s">
        <v>64</v>
      </c>
      <c r="B44" s="16" t="s">
        <v>71</v>
      </c>
      <c r="C44" s="16" t="s">
        <v>73</v>
      </c>
      <c r="D44" s="29" t="s">
        <v>20</v>
      </c>
      <c r="E44" s="13">
        <v>5147.5</v>
      </c>
      <c r="F44" s="14"/>
      <c r="G44" s="14">
        <f t="shared" si="3"/>
        <v>0</v>
      </c>
    </row>
    <row r="45" spans="1:7" ht="15.6" customHeight="1" x14ac:dyDescent="0.2">
      <c r="A45" s="16" t="s">
        <v>65</v>
      </c>
      <c r="B45" s="16" t="s">
        <v>72</v>
      </c>
      <c r="C45" s="16" t="s">
        <v>74</v>
      </c>
      <c r="D45" s="29" t="s">
        <v>20</v>
      </c>
      <c r="E45" s="13">
        <f>+(143.331+7.346)*3.224+99.246</f>
        <v>585.02864799999998</v>
      </c>
      <c r="F45" s="14"/>
      <c r="G45" s="14">
        <f t="shared" si="3"/>
        <v>0</v>
      </c>
    </row>
    <row r="46" spans="1:7" ht="15.6" customHeight="1" x14ac:dyDescent="0.2">
      <c r="A46" s="16">
        <v>43002</v>
      </c>
      <c r="B46" s="16" t="s">
        <v>66</v>
      </c>
      <c r="C46" s="16" t="s">
        <v>97</v>
      </c>
      <c r="D46" s="29" t="s">
        <v>20</v>
      </c>
      <c r="E46" s="13">
        <v>4392</v>
      </c>
      <c r="F46" s="14"/>
      <c r="G46" s="14">
        <f t="shared" si="3"/>
        <v>0</v>
      </c>
    </row>
    <row r="47" spans="1:7" ht="15.6" customHeight="1" x14ac:dyDescent="0.2">
      <c r="A47" s="16">
        <v>43002</v>
      </c>
      <c r="B47" s="16" t="s">
        <v>69</v>
      </c>
      <c r="C47" s="16" t="s">
        <v>70</v>
      </c>
      <c r="D47" s="29" t="s">
        <v>20</v>
      </c>
      <c r="E47" s="13">
        <v>4427</v>
      </c>
      <c r="F47" s="14"/>
      <c r="G47" s="14">
        <f t="shared" si="3"/>
        <v>0</v>
      </c>
    </row>
    <row r="48" spans="1:7" ht="15.6" customHeight="1" x14ac:dyDescent="0.2">
      <c r="A48" s="16">
        <v>43002</v>
      </c>
      <c r="B48" s="16" t="s">
        <v>68</v>
      </c>
      <c r="C48" s="16" t="s">
        <v>67</v>
      </c>
      <c r="D48" s="29" t="s">
        <v>20</v>
      </c>
      <c r="E48" s="13">
        <f>60+22.13+378.832</f>
        <v>460.96199999999999</v>
      </c>
      <c r="F48" s="14"/>
      <c r="G48" s="14">
        <f t="shared" si="3"/>
        <v>0</v>
      </c>
    </row>
    <row r="49" spans="1:7" ht="15.6" customHeight="1" x14ac:dyDescent="0.2">
      <c r="A49" s="16">
        <v>44501</v>
      </c>
      <c r="B49" s="16" t="s">
        <v>75</v>
      </c>
      <c r="C49" s="16" t="s">
        <v>98</v>
      </c>
      <c r="D49" s="29" t="s">
        <v>20</v>
      </c>
      <c r="E49" s="13">
        <v>192</v>
      </c>
      <c r="F49" s="14"/>
      <c r="G49" s="14">
        <f t="shared" si="3"/>
        <v>0</v>
      </c>
    </row>
    <row r="50" spans="1:7" ht="15.6" customHeight="1" x14ac:dyDescent="0.2">
      <c r="A50" s="16">
        <v>45001</v>
      </c>
      <c r="B50" s="16" t="s">
        <v>34</v>
      </c>
      <c r="C50" s="16" t="s">
        <v>76</v>
      </c>
      <c r="D50" s="29" t="s">
        <v>22</v>
      </c>
      <c r="E50" s="13">
        <v>239</v>
      </c>
      <c r="F50" s="29"/>
      <c r="G50" s="14">
        <f t="shared" si="3"/>
        <v>0</v>
      </c>
    </row>
    <row r="51" spans="1:7" ht="15.6" customHeight="1" thickBot="1" x14ac:dyDescent="0.25">
      <c r="A51" s="17"/>
      <c r="B51" s="32"/>
      <c r="C51" s="32"/>
      <c r="D51" s="18"/>
      <c r="E51" s="19"/>
      <c r="F51" s="20"/>
      <c r="G51" s="20"/>
    </row>
    <row r="52" spans="1:7" ht="15.6" customHeight="1" thickTop="1" x14ac:dyDescent="0.2">
      <c r="A52" s="15"/>
      <c r="B52" s="15"/>
      <c r="C52" s="15"/>
      <c r="D52" s="21"/>
      <c r="E52" s="22"/>
      <c r="F52" s="23" t="s">
        <v>16</v>
      </c>
      <c r="G52" s="24">
        <f>SUM(G43:G51)</f>
        <v>0</v>
      </c>
    </row>
    <row r="53" spans="1:7" ht="15.6" customHeight="1" x14ac:dyDescent="0.2">
      <c r="A53" s="25"/>
      <c r="B53" s="33"/>
      <c r="C53" s="33"/>
      <c r="D53" s="26"/>
    </row>
    <row r="54" spans="1:7" ht="15.6" customHeight="1" x14ac:dyDescent="0.25">
      <c r="A54" s="7" t="s">
        <v>35</v>
      </c>
      <c r="B54" s="33"/>
      <c r="C54" s="33"/>
      <c r="D54" s="26"/>
    </row>
    <row r="55" spans="1:7" ht="15.6" customHeight="1" thickBot="1" x14ac:dyDescent="0.25">
      <c r="A55" s="1" t="s">
        <v>0</v>
      </c>
      <c r="B55" s="1" t="s">
        <v>1</v>
      </c>
      <c r="C55" s="1" t="s">
        <v>2</v>
      </c>
      <c r="D55" s="49" t="s">
        <v>3</v>
      </c>
      <c r="E55" s="2" t="s">
        <v>4</v>
      </c>
      <c r="F55" s="3" t="s">
        <v>5</v>
      </c>
      <c r="G55" s="3" t="s">
        <v>6</v>
      </c>
    </row>
    <row r="56" spans="1:7" ht="15.6" customHeight="1" thickTop="1" x14ac:dyDescent="0.2">
      <c r="A56" s="16" t="s">
        <v>60</v>
      </c>
      <c r="B56" s="16" t="s">
        <v>61</v>
      </c>
      <c r="C56" s="16" t="s">
        <v>62</v>
      </c>
      <c r="D56" s="29" t="s">
        <v>22</v>
      </c>
      <c r="E56" s="13">
        <f>15+14.6+5.5+7</f>
        <v>42.1</v>
      </c>
      <c r="F56" s="14"/>
      <c r="G56" s="14">
        <f t="shared" ref="G56:G57" si="4">+E56*F56</f>
        <v>0</v>
      </c>
    </row>
    <row r="57" spans="1:7" ht="15.6" customHeight="1" x14ac:dyDescent="0.2">
      <c r="A57" s="40">
        <v>51103</v>
      </c>
      <c r="B57" s="40" t="s">
        <v>63</v>
      </c>
      <c r="C57" s="40"/>
      <c r="D57" s="41" t="s">
        <v>21</v>
      </c>
      <c r="E57" s="42">
        <v>8</v>
      </c>
      <c r="F57" s="43"/>
      <c r="G57" s="14">
        <f t="shared" si="4"/>
        <v>0</v>
      </c>
    </row>
    <row r="58" spans="1:7" ht="15.6" customHeight="1" thickBot="1" x14ac:dyDescent="0.25">
      <c r="A58" s="17"/>
      <c r="B58" s="17"/>
      <c r="C58" s="17"/>
      <c r="D58" s="18"/>
      <c r="E58" s="19"/>
      <c r="F58" s="20"/>
      <c r="G58" s="20"/>
    </row>
    <row r="59" spans="1:7" ht="15.6" customHeight="1" thickTop="1" x14ac:dyDescent="0.2">
      <c r="A59" s="15"/>
      <c r="B59" s="15"/>
      <c r="C59" s="15"/>
      <c r="D59" s="21"/>
      <c r="E59" s="22"/>
      <c r="F59" s="23" t="s">
        <v>16</v>
      </c>
      <c r="G59" s="24">
        <f>SUM(G56:G58)</f>
        <v>0</v>
      </c>
    </row>
    <row r="60" spans="1:7" ht="15.6" customHeight="1" x14ac:dyDescent="0.2">
      <c r="A60" s="25"/>
      <c r="B60" s="25"/>
      <c r="C60" s="25"/>
      <c r="D60" s="26"/>
    </row>
    <row r="61" spans="1:7" ht="15.6" customHeight="1" x14ac:dyDescent="0.25">
      <c r="A61" s="7" t="s">
        <v>37</v>
      </c>
    </row>
    <row r="62" spans="1:7" ht="15.6" customHeight="1" thickBot="1" x14ac:dyDescent="0.25">
      <c r="A62" s="1" t="s">
        <v>0</v>
      </c>
      <c r="B62" s="1" t="s">
        <v>1</v>
      </c>
      <c r="C62" s="1" t="s">
        <v>2</v>
      </c>
      <c r="D62" s="49" t="s">
        <v>3</v>
      </c>
      <c r="E62" s="2" t="s">
        <v>4</v>
      </c>
      <c r="F62" s="3" t="s">
        <v>5</v>
      </c>
      <c r="G62" s="3" t="s">
        <v>6</v>
      </c>
    </row>
    <row r="63" spans="1:7" ht="15.6" customHeight="1" thickTop="1" x14ac:dyDescent="0.2">
      <c r="A63" s="16" t="s">
        <v>105</v>
      </c>
      <c r="B63" s="61" t="s">
        <v>108</v>
      </c>
      <c r="C63" s="61"/>
      <c r="D63" s="62" t="s">
        <v>104</v>
      </c>
      <c r="E63" s="42">
        <f>52.901+160.631+31.408</f>
        <v>244.94</v>
      </c>
      <c r="F63" s="43"/>
      <c r="G63" s="43"/>
    </row>
    <row r="64" spans="1:7" ht="15.6" customHeight="1" x14ac:dyDescent="0.2">
      <c r="A64" s="15" t="s">
        <v>106</v>
      </c>
      <c r="B64" s="63" t="s">
        <v>107</v>
      </c>
      <c r="C64" s="63"/>
      <c r="D64" s="64" t="s">
        <v>24</v>
      </c>
      <c r="E64" s="13">
        <v>106</v>
      </c>
      <c r="F64" s="14"/>
      <c r="G64" s="14"/>
    </row>
    <row r="65" spans="1:7" ht="15.6" customHeight="1" thickBot="1" x14ac:dyDescent="0.25">
      <c r="A65" s="19"/>
      <c r="B65" s="20"/>
      <c r="C65" s="20"/>
      <c r="D65" s="20"/>
      <c r="E65" s="19"/>
      <c r="F65" s="20"/>
      <c r="G65" s="20"/>
    </row>
    <row r="66" spans="1:7" ht="15.6" customHeight="1" thickTop="1" x14ac:dyDescent="0.2">
      <c r="A66" s="15"/>
      <c r="B66" s="15"/>
      <c r="C66" s="15"/>
      <c r="D66" s="21"/>
      <c r="E66" s="22"/>
      <c r="F66" s="23" t="s">
        <v>16</v>
      </c>
      <c r="G66" s="24">
        <f>SUM(G63:G63)</f>
        <v>0</v>
      </c>
    </row>
    <row r="67" spans="1:7" ht="15.6" customHeight="1" x14ac:dyDescent="0.2">
      <c r="A67" s="25"/>
      <c r="B67" s="25"/>
      <c r="C67" s="25"/>
      <c r="D67" s="26"/>
    </row>
    <row r="68" spans="1:7" ht="15.6" customHeight="1" x14ac:dyDescent="0.25">
      <c r="A68" s="7" t="s">
        <v>38</v>
      </c>
    </row>
    <row r="69" spans="1:7" ht="15.6" customHeight="1" thickBot="1" x14ac:dyDescent="0.25">
      <c r="A69" s="1" t="s">
        <v>0</v>
      </c>
      <c r="B69" s="1" t="s">
        <v>1</v>
      </c>
      <c r="C69" s="1" t="s">
        <v>2</v>
      </c>
      <c r="D69" s="49" t="s">
        <v>3</v>
      </c>
      <c r="E69" s="2" t="s">
        <v>4</v>
      </c>
      <c r="F69" s="3" t="s">
        <v>5</v>
      </c>
      <c r="G69" s="3" t="s">
        <v>6</v>
      </c>
    </row>
    <row r="70" spans="1:7" ht="15.6" customHeight="1" thickTop="1" x14ac:dyDescent="0.2">
      <c r="A70" s="16">
        <v>70101</v>
      </c>
      <c r="B70" s="16" t="s">
        <v>57</v>
      </c>
      <c r="C70" s="16"/>
      <c r="D70" s="29" t="s">
        <v>24</v>
      </c>
      <c r="E70" s="13">
        <v>8</v>
      </c>
      <c r="F70" s="14"/>
      <c r="G70" s="14">
        <f t="shared" ref="G70:G77" si="5">+E70*F70</f>
        <v>0</v>
      </c>
    </row>
    <row r="71" spans="1:7" ht="15.6" customHeight="1" x14ac:dyDescent="0.2">
      <c r="A71" s="16">
        <v>70102</v>
      </c>
      <c r="B71" s="16" t="s">
        <v>82</v>
      </c>
      <c r="C71" s="16"/>
      <c r="D71" s="29" t="s">
        <v>20</v>
      </c>
      <c r="E71" s="13">
        <v>1</v>
      </c>
      <c r="F71" s="14"/>
      <c r="G71" s="14">
        <f t="shared" si="5"/>
        <v>0</v>
      </c>
    </row>
    <row r="72" spans="1:7" ht="15.6" customHeight="1" x14ac:dyDescent="0.2">
      <c r="A72" s="16" t="s">
        <v>85</v>
      </c>
      <c r="B72" s="16" t="s">
        <v>99</v>
      </c>
      <c r="C72" s="16"/>
      <c r="D72" s="29" t="s">
        <v>20</v>
      </c>
      <c r="E72" s="13">
        <f>+(16*5+26*10+52+21.8+16*5+20*4)*0.1</f>
        <v>57.379999999999995</v>
      </c>
      <c r="F72" s="14"/>
      <c r="G72" s="14">
        <f t="shared" si="5"/>
        <v>0</v>
      </c>
    </row>
    <row r="73" spans="1:7" ht="15.6" customHeight="1" x14ac:dyDescent="0.2">
      <c r="A73" s="16" t="s">
        <v>86</v>
      </c>
      <c r="B73" s="16" t="s">
        <v>100</v>
      </c>
      <c r="C73" s="16"/>
      <c r="D73" s="29" t="s">
        <v>24</v>
      </c>
      <c r="E73" s="13">
        <v>8</v>
      </c>
      <c r="F73" s="14"/>
      <c r="G73" s="14">
        <f t="shared" si="5"/>
        <v>0</v>
      </c>
    </row>
    <row r="74" spans="1:7" ht="15.6" customHeight="1" x14ac:dyDescent="0.2">
      <c r="A74" s="16" t="s">
        <v>87</v>
      </c>
      <c r="B74" s="16" t="s">
        <v>101</v>
      </c>
      <c r="C74" s="16"/>
      <c r="D74" s="29" t="s">
        <v>20</v>
      </c>
      <c r="E74" s="13">
        <v>1.7</v>
      </c>
      <c r="F74" s="14"/>
      <c r="G74" s="14">
        <f t="shared" si="5"/>
        <v>0</v>
      </c>
    </row>
    <row r="75" spans="1:7" ht="15.6" customHeight="1" x14ac:dyDescent="0.2">
      <c r="A75" s="16" t="s">
        <v>103</v>
      </c>
      <c r="B75" s="16" t="s">
        <v>102</v>
      </c>
      <c r="C75" s="16"/>
      <c r="D75" s="29" t="s">
        <v>24</v>
      </c>
      <c r="E75" s="13">
        <v>2</v>
      </c>
      <c r="F75" s="14"/>
      <c r="G75" s="14">
        <f t="shared" si="5"/>
        <v>0</v>
      </c>
    </row>
    <row r="76" spans="1:7" ht="15.6" customHeight="1" x14ac:dyDescent="0.2">
      <c r="A76" s="16">
        <v>70501</v>
      </c>
      <c r="B76" s="16" t="s">
        <v>39</v>
      </c>
      <c r="C76" s="16"/>
      <c r="D76" s="29" t="s">
        <v>21</v>
      </c>
      <c r="E76" s="13">
        <v>13</v>
      </c>
      <c r="F76" s="14"/>
      <c r="G76" s="14">
        <f t="shared" si="5"/>
        <v>0</v>
      </c>
    </row>
    <row r="77" spans="1:7" ht="15.6" customHeight="1" x14ac:dyDescent="0.2">
      <c r="A77" s="52">
        <v>70901</v>
      </c>
      <c r="B77" s="52" t="s">
        <v>91</v>
      </c>
      <c r="C77" s="40"/>
      <c r="D77" s="41" t="s">
        <v>92</v>
      </c>
      <c r="E77" s="42">
        <v>1</v>
      </c>
      <c r="F77" s="43"/>
      <c r="G77" s="43">
        <f t="shared" si="5"/>
        <v>0</v>
      </c>
    </row>
    <row r="78" spans="1:7" ht="15.6" customHeight="1" thickBot="1" x14ac:dyDescent="0.25">
      <c r="A78" s="17"/>
      <c r="B78" s="17"/>
      <c r="C78" s="17"/>
      <c r="D78" s="18"/>
      <c r="E78" s="19"/>
      <c r="F78" s="20"/>
      <c r="G78" s="20"/>
    </row>
    <row r="79" spans="1:7" ht="15.6" customHeight="1" thickTop="1" x14ac:dyDescent="0.2">
      <c r="A79" s="15"/>
      <c r="B79" s="15"/>
      <c r="C79" s="15"/>
      <c r="D79" s="21"/>
      <c r="E79" s="22"/>
      <c r="F79" s="23" t="s">
        <v>16</v>
      </c>
      <c r="G79" s="24">
        <f>SUM(G70:G78)</f>
        <v>0</v>
      </c>
    </row>
    <row r="80" spans="1:7" ht="15.6" customHeight="1" x14ac:dyDescent="0.2">
      <c r="A80" s="25"/>
      <c r="B80" s="25"/>
      <c r="C80" s="25"/>
      <c r="D80" s="26"/>
    </row>
    <row r="81" spans="1:7" ht="15.6" customHeight="1" x14ac:dyDescent="0.25">
      <c r="A81" s="7" t="s">
        <v>40</v>
      </c>
    </row>
    <row r="82" spans="1:7" ht="15.6" customHeight="1" thickBot="1" x14ac:dyDescent="0.25">
      <c r="A82" s="1" t="s">
        <v>0</v>
      </c>
      <c r="B82" s="1" t="s">
        <v>1</v>
      </c>
      <c r="C82" s="1" t="s">
        <v>2</v>
      </c>
      <c r="D82" s="49" t="s">
        <v>3</v>
      </c>
      <c r="E82" s="2" t="s">
        <v>4</v>
      </c>
      <c r="F82" s="3" t="s">
        <v>5</v>
      </c>
      <c r="G82" s="3" t="s">
        <v>6</v>
      </c>
    </row>
    <row r="83" spans="1:7" ht="15.6" customHeight="1" thickTop="1" thickBot="1" x14ac:dyDescent="0.25">
      <c r="A83" s="17"/>
      <c r="B83" s="17"/>
      <c r="C83" s="17"/>
      <c r="D83" s="18"/>
      <c r="E83" s="19"/>
      <c r="F83" s="20"/>
      <c r="G83" s="20"/>
    </row>
    <row r="84" spans="1:7" ht="15.6" customHeight="1" thickTop="1" x14ac:dyDescent="0.2">
      <c r="A84" s="15"/>
      <c r="B84" s="15"/>
      <c r="C84" s="15"/>
      <c r="D84" s="21"/>
      <c r="E84" s="22"/>
      <c r="F84" s="23" t="s">
        <v>16</v>
      </c>
      <c r="G84" s="24">
        <f>SUM(G83:G83)</f>
        <v>0</v>
      </c>
    </row>
    <row r="85" spans="1:7" ht="15.6" customHeight="1" x14ac:dyDescent="0.2">
      <c r="A85" s="25"/>
      <c r="B85" s="25"/>
      <c r="C85" s="25"/>
      <c r="D85" s="26"/>
      <c r="F85" s="30"/>
      <c r="G85" s="31"/>
    </row>
    <row r="86" spans="1:7" ht="15.6" customHeight="1" x14ac:dyDescent="0.25">
      <c r="A86" s="7" t="s">
        <v>41</v>
      </c>
    </row>
    <row r="87" spans="1:7" ht="15.6" customHeight="1" thickBot="1" x14ac:dyDescent="0.25">
      <c r="A87" s="1" t="s">
        <v>0</v>
      </c>
      <c r="B87" s="1" t="s">
        <v>1</v>
      </c>
      <c r="C87" s="1" t="s">
        <v>2</v>
      </c>
      <c r="D87" s="49" t="s">
        <v>3</v>
      </c>
      <c r="E87" s="2" t="s">
        <v>4</v>
      </c>
      <c r="F87" s="3" t="s">
        <v>5</v>
      </c>
      <c r="G87" s="3" t="s">
        <v>6</v>
      </c>
    </row>
    <row r="88" spans="1:7" ht="26.25" thickTop="1" x14ac:dyDescent="0.2">
      <c r="A88" s="15">
        <v>90201</v>
      </c>
      <c r="B88" s="15" t="s">
        <v>84</v>
      </c>
      <c r="C88" s="15" t="s">
        <v>93</v>
      </c>
      <c r="D88" s="21" t="s">
        <v>20</v>
      </c>
      <c r="E88" s="22">
        <v>271</v>
      </c>
      <c r="F88" s="27"/>
      <c r="G88" s="14">
        <f t="shared" ref="G88:G89" si="6">+E88*F88</f>
        <v>0</v>
      </c>
    </row>
    <row r="89" spans="1:7" ht="27" customHeight="1" x14ac:dyDescent="0.2">
      <c r="A89" s="16">
        <v>90601</v>
      </c>
      <c r="B89" s="16" t="s">
        <v>83</v>
      </c>
      <c r="C89" s="16"/>
      <c r="D89" s="29" t="s">
        <v>21</v>
      </c>
      <c r="E89" s="13">
        <v>30</v>
      </c>
      <c r="F89" s="14"/>
      <c r="G89" s="14">
        <f t="shared" si="6"/>
        <v>0</v>
      </c>
    </row>
    <row r="90" spans="1:7" ht="15.6" customHeight="1" thickBot="1" x14ac:dyDescent="0.25">
      <c r="A90" s="44"/>
      <c r="B90" s="44"/>
      <c r="C90" s="44"/>
      <c r="D90" s="45" t="s">
        <v>21</v>
      </c>
      <c r="E90" s="46"/>
      <c r="F90" s="47"/>
      <c r="G90" s="47"/>
    </row>
    <row r="91" spans="1:7" ht="15.6" customHeight="1" thickTop="1" x14ac:dyDescent="0.2">
      <c r="A91" s="15"/>
      <c r="B91" s="15"/>
      <c r="C91" s="15"/>
      <c r="D91" s="21"/>
      <c r="E91" s="22"/>
      <c r="F91" s="23" t="s">
        <v>16</v>
      </c>
      <c r="G91" s="24">
        <f>SUM(G88:G90)</f>
        <v>0</v>
      </c>
    </row>
    <row r="92" spans="1:7" ht="15.6" customHeight="1" x14ac:dyDescent="0.2">
      <c r="A92" s="25"/>
      <c r="B92" s="25"/>
      <c r="C92" s="25"/>
      <c r="D92" s="26"/>
      <c r="F92" s="30"/>
      <c r="G92" s="31"/>
    </row>
    <row r="93" spans="1:7" ht="15.6" customHeight="1" x14ac:dyDescent="0.25">
      <c r="A93" s="7" t="s">
        <v>42</v>
      </c>
    </row>
    <row r="94" spans="1:7" ht="15.6" customHeight="1" thickBot="1" x14ac:dyDescent="0.25">
      <c r="A94" s="1" t="s">
        <v>0</v>
      </c>
      <c r="B94" s="1" t="s">
        <v>1</v>
      </c>
      <c r="C94" s="1" t="s">
        <v>2</v>
      </c>
      <c r="D94" s="49" t="s">
        <v>3</v>
      </c>
      <c r="E94" s="2" t="s">
        <v>4</v>
      </c>
      <c r="F94" s="3" t="s">
        <v>5</v>
      </c>
      <c r="G94" s="3" t="s">
        <v>6</v>
      </c>
    </row>
    <row r="95" spans="1:7" ht="15.6" customHeight="1" thickTop="1" thickBot="1" x14ac:dyDescent="0.25">
      <c r="A95" s="1"/>
      <c r="B95" s="1"/>
      <c r="C95" s="1"/>
      <c r="D95" s="49"/>
      <c r="E95" s="19"/>
      <c r="F95" s="20"/>
      <c r="G95" s="20"/>
    </row>
    <row r="96" spans="1:7" ht="15.6" customHeight="1" thickTop="1" x14ac:dyDescent="0.2">
      <c r="A96" s="15"/>
      <c r="B96" s="15"/>
      <c r="C96" s="15"/>
      <c r="D96" s="21"/>
      <c r="E96" s="22"/>
      <c r="F96" s="23" t="s">
        <v>16</v>
      </c>
      <c r="G96" s="24">
        <f>SUM(G95)</f>
        <v>0</v>
      </c>
    </row>
    <row r="97" spans="1:7" ht="15.6" customHeight="1" x14ac:dyDescent="0.2"/>
    <row r="98" spans="1:7" ht="15.6" customHeight="1" x14ac:dyDescent="0.2"/>
    <row r="99" spans="1:7" ht="15.6" customHeight="1" x14ac:dyDescent="0.25">
      <c r="A99" s="60" t="s">
        <v>43</v>
      </c>
      <c r="B99" s="60"/>
      <c r="C99" s="60"/>
      <c r="D99" s="60"/>
      <c r="E99" s="60"/>
      <c r="F99" s="34"/>
      <c r="G99" s="35"/>
    </row>
    <row r="100" spans="1:7" ht="15.6" customHeight="1" x14ac:dyDescent="0.2">
      <c r="A100" s="36"/>
      <c r="B100" s="37"/>
      <c r="C100" s="37"/>
      <c r="D100" s="50"/>
      <c r="E100" s="38"/>
      <c r="F100" s="34"/>
      <c r="G100" s="35"/>
    </row>
    <row r="101" spans="1:7" ht="15.6" customHeight="1" x14ac:dyDescent="0.2">
      <c r="A101" s="55" t="s">
        <v>44</v>
      </c>
      <c r="B101" s="55"/>
      <c r="C101" s="55"/>
      <c r="D101" s="55"/>
      <c r="E101" s="55"/>
      <c r="F101" s="54">
        <f>+G16</f>
        <v>0</v>
      </c>
      <c r="G101" s="54"/>
    </row>
    <row r="102" spans="1:7" ht="15.6" customHeight="1" x14ac:dyDescent="0.2">
      <c r="A102" s="55" t="s">
        <v>45</v>
      </c>
      <c r="B102" s="55"/>
      <c r="C102" s="55"/>
      <c r="D102" s="55"/>
      <c r="E102" s="55"/>
      <c r="F102" s="54">
        <f>G23</f>
        <v>0</v>
      </c>
      <c r="G102" s="54"/>
    </row>
    <row r="103" spans="1:7" ht="15.6" customHeight="1" x14ac:dyDescent="0.2">
      <c r="A103" s="55" t="s">
        <v>46</v>
      </c>
      <c r="B103" s="55"/>
      <c r="C103" s="55"/>
      <c r="D103" s="55"/>
      <c r="E103" s="55"/>
      <c r="F103" s="54">
        <f>+G39</f>
        <v>0</v>
      </c>
      <c r="G103" s="54"/>
    </row>
    <row r="104" spans="1:7" ht="15.6" customHeight="1" x14ac:dyDescent="0.2">
      <c r="A104" s="55" t="s">
        <v>47</v>
      </c>
      <c r="B104" s="55"/>
      <c r="C104" s="55"/>
      <c r="D104" s="55"/>
      <c r="E104" s="55"/>
      <c r="F104" s="54">
        <f>+G52</f>
        <v>0</v>
      </c>
      <c r="G104" s="54"/>
    </row>
    <row r="105" spans="1:7" ht="15.6" customHeight="1" x14ac:dyDescent="0.2">
      <c r="A105" s="55" t="s">
        <v>48</v>
      </c>
      <c r="B105" s="55"/>
      <c r="C105" s="55"/>
      <c r="D105" s="55"/>
      <c r="E105" s="55"/>
      <c r="F105" s="54">
        <f>+G59</f>
        <v>0</v>
      </c>
      <c r="G105" s="54"/>
    </row>
    <row r="106" spans="1:7" ht="15.6" customHeight="1" x14ac:dyDescent="0.2">
      <c r="A106" s="55" t="s">
        <v>49</v>
      </c>
      <c r="B106" s="55"/>
      <c r="C106" s="55"/>
      <c r="D106" s="55"/>
      <c r="E106" s="55"/>
      <c r="F106" s="54">
        <f>G66</f>
        <v>0</v>
      </c>
      <c r="G106" s="54"/>
    </row>
    <row r="107" spans="1:7" ht="15.6" customHeight="1" x14ac:dyDescent="0.2">
      <c r="A107" s="55" t="s">
        <v>50</v>
      </c>
      <c r="B107" s="55"/>
      <c r="C107" s="55"/>
      <c r="D107" s="55"/>
      <c r="E107" s="55"/>
      <c r="F107" s="54">
        <f>+G79</f>
        <v>0</v>
      </c>
      <c r="G107" s="54"/>
    </row>
    <row r="108" spans="1:7" ht="15.6" customHeight="1" x14ac:dyDescent="0.2">
      <c r="A108" s="55" t="s">
        <v>51</v>
      </c>
      <c r="B108" s="55"/>
      <c r="C108" s="55"/>
      <c r="D108" s="55"/>
      <c r="E108" s="55"/>
      <c r="F108" s="54">
        <f>+G84</f>
        <v>0</v>
      </c>
      <c r="G108" s="54"/>
    </row>
    <row r="109" spans="1:7" ht="15.6" customHeight="1" x14ac:dyDescent="0.2">
      <c r="A109" s="55" t="s">
        <v>52</v>
      </c>
      <c r="B109" s="55"/>
      <c r="C109" s="55"/>
      <c r="D109" s="55"/>
      <c r="E109" s="55"/>
      <c r="F109" s="54">
        <f>G91</f>
        <v>0</v>
      </c>
      <c r="G109" s="54"/>
    </row>
    <row r="110" spans="1:7" ht="15.6" customHeight="1" x14ac:dyDescent="0.2">
      <c r="A110" s="55" t="s">
        <v>53</v>
      </c>
      <c r="B110" s="55"/>
      <c r="C110" s="55"/>
      <c r="D110" s="55"/>
      <c r="E110" s="55"/>
      <c r="F110" s="54">
        <f>G96</f>
        <v>0</v>
      </c>
      <c r="G110" s="54"/>
    </row>
    <row r="111" spans="1:7" ht="15.6" customHeight="1" x14ac:dyDescent="0.2">
      <c r="A111" s="36"/>
      <c r="B111" s="37"/>
      <c r="C111" s="37"/>
      <c r="D111" s="50"/>
      <c r="E111" s="38"/>
      <c r="F111" s="39"/>
      <c r="G111" s="35"/>
    </row>
    <row r="112" spans="1:7" ht="15.6" customHeight="1" x14ac:dyDescent="0.2">
      <c r="A112" s="36"/>
      <c r="B112" s="37"/>
      <c r="C112" s="56" t="s">
        <v>54</v>
      </c>
      <c r="D112" s="56"/>
      <c r="E112" s="56"/>
      <c r="F112" s="54">
        <f>ROUND(SUM(F101:G111),2)</f>
        <v>0</v>
      </c>
      <c r="G112" s="54"/>
    </row>
    <row r="113" spans="1:7" ht="15.6" customHeight="1" x14ac:dyDescent="0.2">
      <c r="A113" s="36"/>
      <c r="B113" s="37"/>
      <c r="C113" s="53" t="s">
        <v>55</v>
      </c>
      <c r="D113" s="53"/>
      <c r="E113" s="53"/>
      <c r="F113" s="54">
        <f>ROUND((F112*1.2-F112),2)</f>
        <v>0</v>
      </c>
      <c r="G113" s="54"/>
    </row>
    <row r="114" spans="1:7" ht="15.6" customHeight="1" x14ac:dyDescent="0.2">
      <c r="A114" s="36"/>
      <c r="B114" s="37"/>
      <c r="C114" s="53" t="s">
        <v>56</v>
      </c>
      <c r="D114" s="53"/>
      <c r="E114" s="53"/>
      <c r="F114" s="54">
        <f>SUM(F112:G113)</f>
        <v>0</v>
      </c>
      <c r="G114" s="54"/>
    </row>
  </sheetData>
  <mergeCells count="28">
    <mergeCell ref="A1:G1"/>
    <mergeCell ref="A99:E99"/>
    <mergeCell ref="A101:E101"/>
    <mergeCell ref="F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C113:E113"/>
    <mergeCell ref="F113:G113"/>
    <mergeCell ref="C114:E114"/>
    <mergeCell ref="F114:G114"/>
    <mergeCell ref="A109:E109"/>
    <mergeCell ref="F109:G109"/>
    <mergeCell ref="A110:E110"/>
    <mergeCell ref="F110:G110"/>
    <mergeCell ref="C112:E112"/>
    <mergeCell ref="F112:G112"/>
  </mergeCells>
  <pageMargins left="0.7" right="0.7" top="0.75" bottom="0.75" header="0.3" footer="0.3"/>
  <pageSetup paperSize="9" scale="43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17496EDE80284E946F4004892E0C6D" ma:contentTypeVersion="12" ma:contentTypeDescription="Loo uus dokument" ma:contentTypeScope="" ma:versionID="135dfc444dae42508deff4e5f2f54a55">
  <xsd:schema xmlns:xsd="http://www.w3.org/2001/XMLSchema" xmlns:xs="http://www.w3.org/2001/XMLSchema" xmlns:p="http://schemas.microsoft.com/office/2006/metadata/properties" xmlns:ns2="f3504ec1-8cf8-4ad3-b6db-f184b83749d2" xmlns:ns3="0bb41332-0bae-4fa2-9157-c18e322112e1" targetNamespace="http://schemas.microsoft.com/office/2006/metadata/properties" ma:root="true" ma:fieldsID="c0dcf876f11a733c1cc59f94beba7bce" ns2:_="" ns3:_="">
    <xsd:import namespace="f3504ec1-8cf8-4ad3-b6db-f184b83749d2"/>
    <xsd:import namespace="0bb41332-0bae-4fa2-9157-c18e322112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04ec1-8cf8-4ad3-b6db-f184b8374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c2e3cf79-0287-43a7-9c3a-dd46abdb17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41332-0bae-4fa2-9157-c18e322112e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31e8a63-eca0-4733-bcfb-ddb41f30fbe7}" ma:internalName="TaxCatchAll" ma:showField="CatchAllData" ma:web="0bb41332-0bae-4fa2-9157-c18e322112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2808AC-FA4D-4523-B720-323EDDD39BB7}"/>
</file>

<file path=customXml/itemProps2.xml><?xml version="1.0" encoding="utf-8"?>
<ds:datastoreItem xmlns:ds="http://schemas.openxmlformats.org/officeDocument/2006/customXml" ds:itemID="{B892C49C-B371-49FA-9AE8-4FE01EF95B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2023-01-03T16:30:05Z</dcterms:modified>
</cp:coreProperties>
</file>